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8" sheetId="1" r:id="rId1"/>
  </sheets>
  <definedNames>
    <definedName name="PRINT_AREA_MI">#REF!</definedName>
    <definedName name="_xlnm.Print_Titles" localSheetId="0">'3.8'!$A:$A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"/>
  <c r="X5" s="1"/>
  <c r="Y5" s="1"/>
  <c r="W6"/>
  <c r="X6" s="1"/>
  <c r="Y6" s="1"/>
  <c r="W7"/>
  <c r="X7" s="1"/>
  <c r="Y7" s="1"/>
  <c r="W8"/>
  <c r="X8" s="1"/>
  <c r="Y8" s="1"/>
  <c r="W9"/>
  <c r="X9" s="1"/>
  <c r="Y9" s="1"/>
  <c r="W10"/>
  <c r="X10" s="1"/>
  <c r="Y10" s="1"/>
  <c r="W12"/>
  <c r="X12" s="1"/>
  <c r="Y12" s="1"/>
  <c r="W13"/>
  <c r="X13" s="1"/>
  <c r="Y13" s="1"/>
  <c r="W15"/>
  <c r="X15" s="1"/>
  <c r="Y15" s="1"/>
  <c r="W16"/>
  <c r="X16" s="1"/>
  <c r="Y16" s="1"/>
  <c r="W18"/>
  <c r="X18" s="1"/>
  <c r="Y18" s="1"/>
  <c r="W19"/>
  <c r="X19" s="1"/>
  <c r="Y19" s="1"/>
  <c r="W20"/>
  <c r="X20" s="1"/>
  <c r="Y20" s="1"/>
  <c r="W4"/>
  <c r="X4" s="1"/>
  <c r="Y4" s="1"/>
  <c r="S20"/>
  <c r="S21" s="1"/>
  <c r="S17"/>
  <c r="W17" s="1"/>
  <c r="X17" s="1"/>
  <c r="Y17" s="1"/>
  <c r="S14"/>
  <c r="W14" s="1"/>
  <c r="X14" s="1"/>
  <c r="Y14" s="1"/>
  <c r="S11"/>
  <c r="Q12"/>
  <c r="P5"/>
  <c r="Q5" s="1"/>
  <c r="P6"/>
  <c r="Q6" s="1"/>
  <c r="P7"/>
  <c r="Q7" s="1"/>
  <c r="P8"/>
  <c r="Q8" s="1"/>
  <c r="P9"/>
  <c r="Q9" s="1"/>
  <c r="P10"/>
  <c r="Q10" s="1"/>
  <c r="P12"/>
  <c r="P13"/>
  <c r="Q13" s="1"/>
  <c r="P15"/>
  <c r="Q15" s="1"/>
  <c r="P16"/>
  <c r="Q16" s="1"/>
  <c r="P4"/>
  <c r="Q4" s="1"/>
  <c r="O17"/>
  <c r="P17" s="1"/>
  <c r="Q17" s="1"/>
  <c r="O14"/>
  <c r="P14" s="1"/>
  <c r="Q14" s="1"/>
  <c r="O11"/>
  <c r="L5"/>
  <c r="M5" s="1"/>
  <c r="L6"/>
  <c r="M6" s="1"/>
  <c r="L7"/>
  <c r="M7" s="1"/>
  <c r="L8"/>
  <c r="M8" s="1"/>
  <c r="L9"/>
  <c r="M9" s="1"/>
  <c r="L10"/>
  <c r="M10" s="1"/>
  <c r="L4"/>
  <c r="M4" s="1"/>
  <c r="K21"/>
  <c r="K11"/>
  <c r="L11" s="1"/>
  <c r="M11" s="1"/>
  <c r="I4"/>
  <c r="I6"/>
  <c r="I7"/>
  <c r="I11"/>
  <c r="I21"/>
  <c r="I5"/>
  <c r="H5"/>
  <c r="H6"/>
  <c r="H7"/>
  <c r="H8"/>
  <c r="H9"/>
  <c r="H10"/>
  <c r="H11"/>
  <c r="H21"/>
  <c r="H4"/>
  <c r="G21"/>
  <c r="G11"/>
  <c r="W21" l="1"/>
  <c r="X21" s="1"/>
  <c r="W11"/>
  <c r="X11" s="1"/>
  <c r="Y11" s="1"/>
  <c r="Y21" s="1"/>
  <c r="L21"/>
  <c r="M21" s="1"/>
  <c r="O21"/>
  <c r="P21" s="1"/>
  <c r="Q21" s="1"/>
  <c r="P11"/>
  <c r="Q11" s="1"/>
  <c r="E21"/>
  <c r="E4"/>
  <c r="E6"/>
  <c r="E7"/>
  <c r="E8"/>
  <c r="E9"/>
  <c r="E10"/>
  <c r="E11"/>
  <c r="E12"/>
  <c r="E13"/>
  <c r="E14"/>
  <c r="E15"/>
  <c r="E16"/>
  <c r="E17"/>
  <c r="E18"/>
  <c r="E19"/>
  <c r="E20"/>
  <c r="E5"/>
  <c r="D5"/>
  <c r="D6"/>
  <c r="D7"/>
  <c r="D8"/>
  <c r="D9"/>
  <c r="D10"/>
  <c r="D11"/>
  <c r="D12"/>
  <c r="D13"/>
  <c r="D14"/>
  <c r="D15"/>
  <c r="D16"/>
  <c r="D17"/>
  <c r="D18"/>
  <c r="D19"/>
  <c r="D20"/>
  <c r="D21"/>
  <c r="D4"/>
  <c r="C21"/>
  <c r="C14"/>
  <c r="C17"/>
  <c r="C20"/>
  <c r="C11"/>
</calcChain>
</file>

<file path=xl/sharedStrings.xml><?xml version="1.0" encoding="utf-8"?>
<sst xmlns="http://schemas.openxmlformats.org/spreadsheetml/2006/main" count="123" uniqueCount="26">
  <si>
    <t>Class</t>
  </si>
  <si>
    <t>Private Schools</t>
  </si>
  <si>
    <t>Extended Classroom</t>
  </si>
  <si>
    <t>Primary School</t>
  </si>
  <si>
    <t>Lower &amp; Middle Secondary Schools</t>
  </si>
  <si>
    <t>Higher Secondary Schools</t>
  </si>
  <si>
    <t>Total</t>
  </si>
  <si>
    <t>+or-</t>
  </si>
  <si>
    <t>%</t>
  </si>
  <si>
    <t>PP</t>
  </si>
  <si>
    <t>I</t>
  </si>
  <si>
    <t>II</t>
  </si>
  <si>
    <t>III</t>
  </si>
  <si>
    <t>IV</t>
  </si>
  <si>
    <t>V</t>
  </si>
  <si>
    <t>VI</t>
  </si>
  <si>
    <t>Sub-Total</t>
  </si>
  <si>
    <t>VII</t>
  </si>
  <si>
    <t>…</t>
  </si>
  <si>
    <t>VIII</t>
  </si>
  <si>
    <t>IX</t>
  </si>
  <si>
    <t>X</t>
  </si>
  <si>
    <t>XI</t>
  </si>
  <si>
    <t>XII</t>
  </si>
  <si>
    <t>Table 3.8: Comparative Enrolment by Grade and Type of Schools, Bhutan (2013-2014)</t>
  </si>
  <si>
    <t>Source: Annual Education Statistics 2014, MoE.</t>
  </si>
</sst>
</file>

<file path=xl/styles.xml><?xml version="1.0" encoding="utf-8"?>
<styleSheet xmlns="http://schemas.openxmlformats.org/spreadsheetml/2006/main">
  <numFmts count="2">
    <numFmt numFmtId="164" formatCode="#,##0;\(#,##0\);0"/>
    <numFmt numFmtId="165" formatCode="#,##0.0;\(#,##0.0\);0.0"/>
  </numFmts>
  <fonts count="5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37" fontId="3" fillId="0" borderId="0" xfId="0" applyNumberFormat="1" applyFont="1" applyBorder="1" applyAlignment="1" applyProtection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3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 indent="1"/>
    </xf>
    <xf numFmtId="164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Y24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Z13" sqref="Z13"/>
    </sheetView>
  </sheetViews>
  <sheetFormatPr defaultRowHeight="15"/>
  <cols>
    <col min="1" max="1" width="10.25" style="1" customWidth="1"/>
    <col min="2" max="2" width="6.375" style="1" bestFit="1" customWidth="1"/>
    <col min="3" max="3" width="7" style="1" customWidth="1"/>
    <col min="4" max="4" width="5.375" style="1" bestFit="1" customWidth="1"/>
    <col min="5" max="5" width="5.375" style="1" customWidth="1"/>
    <col min="6" max="7" width="5.375" style="1" bestFit="1" customWidth="1"/>
    <col min="8" max="9" width="6.125" style="1" customWidth="1"/>
    <col min="10" max="11" width="6.375" style="1" bestFit="1" customWidth="1"/>
    <col min="12" max="12" width="6.875" style="1" bestFit="1" customWidth="1"/>
    <col min="13" max="13" width="6.875" style="1" customWidth="1"/>
    <col min="14" max="15" width="6.375" style="1" bestFit="1" customWidth="1"/>
    <col min="16" max="16" width="7.875" style="1" bestFit="1" customWidth="1"/>
    <col min="17" max="17" width="7.125" style="1" customWidth="1"/>
    <col min="18" max="19" width="6.375" style="1" bestFit="1" customWidth="1"/>
    <col min="20" max="20" width="5.375" style="1" bestFit="1" customWidth="1"/>
    <col min="21" max="21" width="5.375" style="1" customWidth="1"/>
    <col min="22" max="23" width="7.375" style="1" bestFit="1" customWidth="1"/>
    <col min="24" max="25" width="6.875" style="1" customWidth="1"/>
    <col min="26" max="16384" width="9" style="1"/>
  </cols>
  <sheetData>
    <row r="1" spans="1:25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25.5" customHeight="1">
      <c r="A2" s="25" t="s">
        <v>0</v>
      </c>
      <c r="B2" s="25" t="s">
        <v>1</v>
      </c>
      <c r="C2" s="25"/>
      <c r="D2" s="25"/>
      <c r="E2" s="25"/>
      <c r="F2" s="25" t="s">
        <v>2</v>
      </c>
      <c r="G2" s="25"/>
      <c r="H2" s="25"/>
      <c r="I2" s="25"/>
      <c r="J2" s="25" t="s">
        <v>3</v>
      </c>
      <c r="K2" s="25"/>
      <c r="L2" s="25"/>
      <c r="M2" s="25"/>
      <c r="N2" s="27" t="s">
        <v>4</v>
      </c>
      <c r="O2" s="27"/>
      <c r="P2" s="27"/>
      <c r="Q2" s="27"/>
      <c r="R2" s="25" t="s">
        <v>5</v>
      </c>
      <c r="S2" s="25"/>
      <c r="T2" s="25"/>
      <c r="U2" s="25"/>
      <c r="V2" s="25" t="s">
        <v>6</v>
      </c>
      <c r="W2" s="25"/>
      <c r="X2" s="25"/>
      <c r="Y2" s="25"/>
    </row>
    <row r="3" spans="1:25" s="2" customFormat="1">
      <c r="A3" s="25"/>
      <c r="B3" s="5">
        <v>2013</v>
      </c>
      <c r="C3" s="5">
        <v>2014</v>
      </c>
      <c r="D3" s="5" t="s">
        <v>7</v>
      </c>
      <c r="E3" s="5" t="s">
        <v>8</v>
      </c>
      <c r="F3" s="5">
        <v>2013</v>
      </c>
      <c r="G3" s="5">
        <v>2014</v>
      </c>
      <c r="H3" s="5" t="s">
        <v>7</v>
      </c>
      <c r="I3" s="5" t="s">
        <v>8</v>
      </c>
      <c r="J3" s="5">
        <v>2013</v>
      </c>
      <c r="K3" s="5">
        <v>2014</v>
      </c>
      <c r="L3" s="5" t="s">
        <v>7</v>
      </c>
      <c r="M3" s="5" t="s">
        <v>8</v>
      </c>
      <c r="N3" s="5">
        <v>2013</v>
      </c>
      <c r="O3" s="5">
        <v>2014</v>
      </c>
      <c r="P3" s="5" t="s">
        <v>7</v>
      </c>
      <c r="Q3" s="5" t="s">
        <v>8</v>
      </c>
      <c r="R3" s="5">
        <v>2013</v>
      </c>
      <c r="S3" s="5">
        <v>2014</v>
      </c>
      <c r="T3" s="5" t="s">
        <v>7</v>
      </c>
      <c r="U3" s="5" t="s">
        <v>8</v>
      </c>
      <c r="V3" s="5">
        <v>2013</v>
      </c>
      <c r="W3" s="5">
        <v>2014</v>
      </c>
      <c r="X3" s="5" t="s">
        <v>7</v>
      </c>
      <c r="Y3" s="5" t="s">
        <v>8</v>
      </c>
    </row>
    <row r="4" spans="1:25" ht="17.25" customHeight="1">
      <c r="A4" s="8" t="s">
        <v>9</v>
      </c>
      <c r="B4" s="22">
        <v>885</v>
      </c>
      <c r="C4" s="9">
        <v>1011</v>
      </c>
      <c r="D4" s="9">
        <f>C4-B4</f>
        <v>126</v>
      </c>
      <c r="E4" s="11">
        <f>(D4/B4)*100</f>
        <v>14.237288135593221</v>
      </c>
      <c r="F4" s="9">
        <v>754</v>
      </c>
      <c r="G4" s="9">
        <v>730</v>
      </c>
      <c r="H4" s="9">
        <f>G4-F4</f>
        <v>-24</v>
      </c>
      <c r="I4" s="10">
        <f>(H4/F4)*100</f>
        <v>-3.183023872679045</v>
      </c>
      <c r="J4" s="22">
        <v>5479</v>
      </c>
      <c r="K4" s="9">
        <v>5763</v>
      </c>
      <c r="L4" s="9">
        <f>K4-J4</f>
        <v>284</v>
      </c>
      <c r="M4" s="11">
        <f t="shared" ref="M4:M11" si="0">(L4/J4)*100</f>
        <v>5.1834276327797042</v>
      </c>
      <c r="N4" s="9">
        <v>5067</v>
      </c>
      <c r="O4" s="9">
        <v>5424</v>
      </c>
      <c r="P4" s="9">
        <f>O4-N4</f>
        <v>357</v>
      </c>
      <c r="Q4" s="9">
        <f t="shared" ref="Q4:Q17" si="1">(P4/N4)*100</f>
        <v>7.0455891059798699</v>
      </c>
      <c r="R4" s="22">
        <v>248</v>
      </c>
      <c r="S4" s="9">
        <v>243</v>
      </c>
      <c r="T4" s="9">
        <v>-90</v>
      </c>
      <c r="U4" s="11">
        <v>-26.627218934911244</v>
      </c>
      <c r="V4" s="22">
        <v>12433</v>
      </c>
      <c r="W4" s="9">
        <f>SUM(C4,G4,K4,O4,S4)</f>
        <v>13171</v>
      </c>
      <c r="X4" s="9">
        <f>W4-V4</f>
        <v>738</v>
      </c>
      <c r="Y4" s="11">
        <f t="shared" ref="Y4:Y20" si="2">(X4/V4)*100</f>
        <v>5.9358159736185963</v>
      </c>
    </row>
    <row r="5" spans="1:25" ht="17.25" customHeight="1">
      <c r="A5" s="12" t="s">
        <v>10</v>
      </c>
      <c r="B5" s="23">
        <v>607</v>
      </c>
      <c r="C5" s="13">
        <v>672</v>
      </c>
      <c r="D5" s="13">
        <f t="shared" ref="D5:D21" si="3">C5-B5</f>
        <v>65</v>
      </c>
      <c r="E5" s="15">
        <f>(D5/B5)*100</f>
        <v>10.70840197693575</v>
      </c>
      <c r="F5" s="13">
        <v>771</v>
      </c>
      <c r="G5" s="13">
        <v>685</v>
      </c>
      <c r="H5" s="13">
        <f t="shared" ref="H5:H21" si="4">G5-F5</f>
        <v>-86</v>
      </c>
      <c r="I5" s="14">
        <f>(H5/F5)*100</f>
        <v>-11.154345006485086</v>
      </c>
      <c r="J5" s="23">
        <v>5794</v>
      </c>
      <c r="K5" s="13">
        <v>5508</v>
      </c>
      <c r="L5" s="13">
        <f t="shared" ref="L5:L21" si="5">K5-J5</f>
        <v>-286</v>
      </c>
      <c r="M5" s="15">
        <f t="shared" si="0"/>
        <v>-4.9361408353469107</v>
      </c>
      <c r="N5" s="13">
        <v>5937</v>
      </c>
      <c r="O5" s="13">
        <v>5347</v>
      </c>
      <c r="P5" s="13">
        <f t="shared" ref="P5:P17" si="6">O5-N5</f>
        <v>-590</v>
      </c>
      <c r="Q5" s="13">
        <f t="shared" si="1"/>
        <v>-9.9376789624389428</v>
      </c>
      <c r="R5" s="23">
        <v>240</v>
      </c>
      <c r="S5" s="13">
        <v>274</v>
      </c>
      <c r="T5" s="13">
        <v>-261</v>
      </c>
      <c r="U5" s="15">
        <v>-52.095808383233532</v>
      </c>
      <c r="V5" s="23">
        <v>13349</v>
      </c>
      <c r="W5" s="13">
        <f t="shared" ref="W5:W21" si="7">SUM(C5,G5,K5,O5,S5)</f>
        <v>12486</v>
      </c>
      <c r="X5" s="13">
        <f t="shared" ref="X5:X21" si="8">W5-V5</f>
        <v>-863</v>
      </c>
      <c r="Y5" s="15">
        <f t="shared" si="2"/>
        <v>-6.464903738107723</v>
      </c>
    </row>
    <row r="6" spans="1:25" ht="17.25" customHeight="1">
      <c r="A6" s="12" t="s">
        <v>11</v>
      </c>
      <c r="B6" s="23">
        <v>528</v>
      </c>
      <c r="C6" s="13">
        <v>459</v>
      </c>
      <c r="D6" s="13">
        <f t="shared" si="3"/>
        <v>-69</v>
      </c>
      <c r="E6" s="15">
        <f t="shared" ref="E6:E20" si="9">(D6/B6)*100</f>
        <v>-13.068181818181818</v>
      </c>
      <c r="F6" s="13">
        <v>916</v>
      </c>
      <c r="G6" s="13">
        <v>709</v>
      </c>
      <c r="H6" s="13">
        <f t="shared" si="4"/>
        <v>-207</v>
      </c>
      <c r="I6" s="14">
        <f t="shared" ref="I6:I21" si="10">(H6/F6)*100</f>
        <v>-22.598253275109169</v>
      </c>
      <c r="J6" s="23">
        <v>6983</v>
      </c>
      <c r="K6" s="13">
        <v>6020</v>
      </c>
      <c r="L6" s="13">
        <f t="shared" si="5"/>
        <v>-963</v>
      </c>
      <c r="M6" s="15">
        <f t="shared" si="0"/>
        <v>-13.790634397823284</v>
      </c>
      <c r="N6" s="13">
        <v>6787</v>
      </c>
      <c r="O6" s="13">
        <v>6035</v>
      </c>
      <c r="P6" s="13">
        <f t="shared" si="6"/>
        <v>-752</v>
      </c>
      <c r="Q6" s="13">
        <f t="shared" si="1"/>
        <v>-11.080005893620157</v>
      </c>
      <c r="R6" s="23">
        <v>323</v>
      </c>
      <c r="S6" s="13">
        <v>288</v>
      </c>
      <c r="T6" s="13">
        <v>-248</v>
      </c>
      <c r="U6" s="15">
        <v>-43.432574430823117</v>
      </c>
      <c r="V6" s="23">
        <v>15537</v>
      </c>
      <c r="W6" s="13">
        <f t="shared" si="7"/>
        <v>13511</v>
      </c>
      <c r="X6" s="13">
        <f t="shared" si="8"/>
        <v>-2026</v>
      </c>
      <c r="Y6" s="15">
        <f t="shared" si="2"/>
        <v>-13.039840381025938</v>
      </c>
    </row>
    <row r="7" spans="1:25" ht="17.25" customHeight="1">
      <c r="A7" s="12" t="s">
        <v>12</v>
      </c>
      <c r="B7" s="23">
        <v>457</v>
      </c>
      <c r="C7" s="13">
        <v>438</v>
      </c>
      <c r="D7" s="13">
        <f t="shared" si="3"/>
        <v>-19</v>
      </c>
      <c r="E7" s="15">
        <f t="shared" si="9"/>
        <v>-4.1575492341356668</v>
      </c>
      <c r="F7" s="13">
        <v>520</v>
      </c>
      <c r="G7" s="13">
        <v>744</v>
      </c>
      <c r="H7" s="13">
        <f t="shared" si="4"/>
        <v>224</v>
      </c>
      <c r="I7" s="14">
        <f t="shared" si="10"/>
        <v>43.07692307692308</v>
      </c>
      <c r="J7" s="23">
        <v>6854</v>
      </c>
      <c r="K7" s="13">
        <v>6850</v>
      </c>
      <c r="L7" s="13">
        <f t="shared" si="5"/>
        <v>-4</v>
      </c>
      <c r="M7" s="15">
        <f t="shared" si="0"/>
        <v>-5.8360081704114379E-2</v>
      </c>
      <c r="N7" s="13">
        <v>7564</v>
      </c>
      <c r="O7" s="13">
        <v>6716</v>
      </c>
      <c r="P7" s="13">
        <f t="shared" si="6"/>
        <v>-848</v>
      </c>
      <c r="Q7" s="13">
        <f t="shared" si="1"/>
        <v>-11.210999471179269</v>
      </c>
      <c r="R7" s="23">
        <v>485</v>
      </c>
      <c r="S7" s="13">
        <v>349</v>
      </c>
      <c r="T7" s="13">
        <v>-26</v>
      </c>
      <c r="U7" s="15">
        <v>-5.0880626223091969</v>
      </c>
      <c r="V7" s="23">
        <v>15880</v>
      </c>
      <c r="W7" s="13">
        <f t="shared" si="7"/>
        <v>15097</v>
      </c>
      <c r="X7" s="13">
        <f t="shared" si="8"/>
        <v>-783</v>
      </c>
      <c r="Y7" s="15">
        <f t="shared" si="2"/>
        <v>-4.930730478589421</v>
      </c>
    </row>
    <row r="8" spans="1:25" ht="17.25" customHeight="1">
      <c r="A8" s="12" t="s">
        <v>13</v>
      </c>
      <c r="B8" s="23">
        <v>383</v>
      </c>
      <c r="C8" s="13">
        <v>393</v>
      </c>
      <c r="D8" s="13">
        <f t="shared" si="3"/>
        <v>10</v>
      </c>
      <c r="E8" s="15">
        <f t="shared" si="9"/>
        <v>2.610966057441253</v>
      </c>
      <c r="F8" s="13">
        <v>0</v>
      </c>
      <c r="G8" s="13">
        <v>17</v>
      </c>
      <c r="H8" s="13">
        <f t="shared" si="4"/>
        <v>17</v>
      </c>
      <c r="I8" s="13">
        <v>0</v>
      </c>
      <c r="J8" s="23">
        <v>7876</v>
      </c>
      <c r="K8" s="13">
        <v>7571</v>
      </c>
      <c r="L8" s="13">
        <f t="shared" si="5"/>
        <v>-305</v>
      </c>
      <c r="M8" s="15">
        <f t="shared" si="0"/>
        <v>-3.8725241239207717</v>
      </c>
      <c r="N8" s="13">
        <v>8332</v>
      </c>
      <c r="O8" s="13">
        <v>8285</v>
      </c>
      <c r="P8" s="13">
        <f t="shared" si="6"/>
        <v>-47</v>
      </c>
      <c r="Q8" s="13">
        <f t="shared" si="1"/>
        <v>-0.56409025444071048</v>
      </c>
      <c r="R8" s="23">
        <v>505</v>
      </c>
      <c r="S8" s="13">
        <v>515</v>
      </c>
      <c r="T8" s="13">
        <v>52</v>
      </c>
      <c r="U8" s="15">
        <v>11.479028697571744</v>
      </c>
      <c r="V8" s="23">
        <v>17096</v>
      </c>
      <c r="W8" s="13">
        <f t="shared" si="7"/>
        <v>16781</v>
      </c>
      <c r="X8" s="13">
        <f t="shared" si="8"/>
        <v>-315</v>
      </c>
      <c r="Y8" s="15">
        <f t="shared" si="2"/>
        <v>-1.8425362657931679</v>
      </c>
    </row>
    <row r="9" spans="1:25" ht="17.25" customHeight="1">
      <c r="A9" s="12" t="s">
        <v>14</v>
      </c>
      <c r="B9" s="23">
        <v>285</v>
      </c>
      <c r="C9" s="13">
        <v>329</v>
      </c>
      <c r="D9" s="13">
        <f t="shared" si="3"/>
        <v>44</v>
      </c>
      <c r="E9" s="15">
        <f t="shared" si="9"/>
        <v>15.43859649122807</v>
      </c>
      <c r="F9" s="13">
        <v>0</v>
      </c>
      <c r="G9" s="13">
        <v>0</v>
      </c>
      <c r="H9" s="13">
        <f t="shared" si="4"/>
        <v>0</v>
      </c>
      <c r="I9" s="13">
        <v>0</v>
      </c>
      <c r="J9" s="23">
        <v>6648</v>
      </c>
      <c r="K9" s="13">
        <v>7031</v>
      </c>
      <c r="L9" s="13">
        <f t="shared" si="5"/>
        <v>383</v>
      </c>
      <c r="M9" s="15">
        <f t="shared" si="0"/>
        <v>5.7611311672683509</v>
      </c>
      <c r="N9" s="13">
        <v>8153</v>
      </c>
      <c r="O9" s="13">
        <v>8131</v>
      </c>
      <c r="P9" s="13">
        <f t="shared" si="6"/>
        <v>-22</v>
      </c>
      <c r="Q9" s="13">
        <f t="shared" si="1"/>
        <v>-0.26983932294860791</v>
      </c>
      <c r="R9" s="23">
        <v>420</v>
      </c>
      <c r="S9" s="13">
        <v>523</v>
      </c>
      <c r="T9" s="13">
        <v>-98</v>
      </c>
      <c r="U9" s="15">
        <v>-18.918918918918919</v>
      </c>
      <c r="V9" s="23">
        <v>15506</v>
      </c>
      <c r="W9" s="13">
        <f t="shared" si="7"/>
        <v>16014</v>
      </c>
      <c r="X9" s="13">
        <f t="shared" si="8"/>
        <v>508</v>
      </c>
      <c r="Y9" s="15">
        <f t="shared" si="2"/>
        <v>3.2761511672900809</v>
      </c>
    </row>
    <row r="10" spans="1:25" ht="17.25" customHeight="1">
      <c r="A10" s="12" t="s">
        <v>15</v>
      </c>
      <c r="B10" s="23">
        <v>261</v>
      </c>
      <c r="C10" s="13">
        <v>297</v>
      </c>
      <c r="D10" s="13">
        <f t="shared" si="3"/>
        <v>36</v>
      </c>
      <c r="E10" s="15">
        <f t="shared" si="9"/>
        <v>13.793103448275861</v>
      </c>
      <c r="F10" s="13">
        <v>0</v>
      </c>
      <c r="G10" s="13">
        <v>0</v>
      </c>
      <c r="H10" s="13">
        <f t="shared" si="4"/>
        <v>0</v>
      </c>
      <c r="I10" s="13">
        <v>0</v>
      </c>
      <c r="J10" s="23">
        <v>5811</v>
      </c>
      <c r="K10" s="13">
        <v>5912</v>
      </c>
      <c r="L10" s="13">
        <f t="shared" si="5"/>
        <v>101</v>
      </c>
      <c r="M10" s="15">
        <f t="shared" si="0"/>
        <v>1.7380829461366372</v>
      </c>
      <c r="N10" s="13">
        <v>7963</v>
      </c>
      <c r="O10" s="13">
        <v>7942</v>
      </c>
      <c r="P10" s="13">
        <f t="shared" si="6"/>
        <v>-21</v>
      </c>
      <c r="Q10" s="13">
        <f t="shared" si="1"/>
        <v>-0.26371970362928543</v>
      </c>
      <c r="R10" s="23">
        <v>487</v>
      </c>
      <c r="S10" s="13">
        <v>430</v>
      </c>
      <c r="T10" s="13">
        <v>-25</v>
      </c>
      <c r="U10" s="15">
        <v>-4.8828125</v>
      </c>
      <c r="V10" s="23">
        <v>14522</v>
      </c>
      <c r="W10" s="13">
        <f t="shared" si="7"/>
        <v>14581</v>
      </c>
      <c r="X10" s="13">
        <f t="shared" si="8"/>
        <v>59</v>
      </c>
      <c r="Y10" s="15">
        <f t="shared" si="2"/>
        <v>0.40628012670431068</v>
      </c>
    </row>
    <row r="11" spans="1:25" ht="17.25" customHeight="1">
      <c r="A11" s="16" t="s">
        <v>16</v>
      </c>
      <c r="B11" s="23">
        <v>3406</v>
      </c>
      <c r="C11" s="13">
        <f>SUM(C4:C10)</f>
        <v>3599</v>
      </c>
      <c r="D11" s="13">
        <f t="shared" si="3"/>
        <v>193</v>
      </c>
      <c r="E11" s="15">
        <f t="shared" si="9"/>
        <v>5.6664709336465062</v>
      </c>
      <c r="F11" s="13">
        <v>2961</v>
      </c>
      <c r="G11" s="13">
        <f>SUM(G4:G10)</f>
        <v>2885</v>
      </c>
      <c r="H11" s="13">
        <f t="shared" si="4"/>
        <v>-76</v>
      </c>
      <c r="I11" s="14">
        <f t="shared" si="10"/>
        <v>-2.5667004390408645</v>
      </c>
      <c r="J11" s="23">
        <v>45445</v>
      </c>
      <c r="K11" s="13">
        <f>SUM(K4:K10)</f>
        <v>44655</v>
      </c>
      <c r="L11" s="13">
        <f t="shared" si="5"/>
        <v>-790</v>
      </c>
      <c r="M11" s="15">
        <f t="shared" si="0"/>
        <v>-1.7383650566618989</v>
      </c>
      <c r="N11" s="13">
        <v>49803</v>
      </c>
      <c r="O11" s="13">
        <f>SUM(O4:O10)</f>
        <v>47880</v>
      </c>
      <c r="P11" s="13">
        <f t="shared" si="6"/>
        <v>-1923</v>
      </c>
      <c r="Q11" s="13">
        <f t="shared" si="1"/>
        <v>-3.86121317992892</v>
      </c>
      <c r="R11" s="23">
        <v>2708</v>
      </c>
      <c r="S11" s="13">
        <f>SUM(S4:S10)</f>
        <v>2622</v>
      </c>
      <c r="T11" s="13">
        <v>-696</v>
      </c>
      <c r="U11" s="15">
        <v>-20.446533490011749</v>
      </c>
      <c r="V11" s="23">
        <v>104323</v>
      </c>
      <c r="W11" s="13">
        <f t="shared" si="7"/>
        <v>101641</v>
      </c>
      <c r="X11" s="13">
        <f t="shared" si="8"/>
        <v>-2682</v>
      </c>
      <c r="Y11" s="15">
        <f t="shared" si="2"/>
        <v>-2.5708616508344275</v>
      </c>
    </row>
    <row r="12" spans="1:25" ht="17.25" customHeight="1">
      <c r="A12" s="12" t="s">
        <v>17</v>
      </c>
      <c r="B12" s="23">
        <v>114</v>
      </c>
      <c r="C12" s="13">
        <v>164</v>
      </c>
      <c r="D12" s="13">
        <f t="shared" si="3"/>
        <v>50</v>
      </c>
      <c r="E12" s="15">
        <f t="shared" si="9"/>
        <v>43.859649122807014</v>
      </c>
      <c r="F12" s="13" t="s">
        <v>18</v>
      </c>
      <c r="G12" s="13" t="s">
        <v>18</v>
      </c>
      <c r="H12" s="13" t="s">
        <v>18</v>
      </c>
      <c r="I12" s="13" t="s">
        <v>18</v>
      </c>
      <c r="J12" s="23" t="s">
        <v>18</v>
      </c>
      <c r="K12" s="13" t="s">
        <v>18</v>
      </c>
      <c r="L12" s="13" t="s">
        <v>18</v>
      </c>
      <c r="M12" s="15" t="s">
        <v>18</v>
      </c>
      <c r="N12" s="13">
        <v>13560</v>
      </c>
      <c r="O12" s="13">
        <v>13643</v>
      </c>
      <c r="P12" s="13">
        <f t="shared" si="6"/>
        <v>83</v>
      </c>
      <c r="Q12" s="13">
        <f t="shared" si="1"/>
        <v>0.61209439528023601</v>
      </c>
      <c r="R12" s="23">
        <v>1299</v>
      </c>
      <c r="S12" s="13">
        <v>1379</v>
      </c>
      <c r="T12" s="13">
        <v>246</v>
      </c>
      <c r="U12" s="15">
        <v>23.361823361823362</v>
      </c>
      <c r="V12" s="23">
        <v>14973</v>
      </c>
      <c r="W12" s="13">
        <f t="shared" si="7"/>
        <v>15186</v>
      </c>
      <c r="X12" s="13">
        <f t="shared" si="8"/>
        <v>213</v>
      </c>
      <c r="Y12" s="15">
        <f t="shared" si="2"/>
        <v>1.4225606090963734</v>
      </c>
    </row>
    <row r="13" spans="1:25" ht="17.25" customHeight="1">
      <c r="A13" s="12" t="s">
        <v>19</v>
      </c>
      <c r="B13" s="23">
        <v>146</v>
      </c>
      <c r="C13" s="13">
        <v>138</v>
      </c>
      <c r="D13" s="13">
        <f t="shared" si="3"/>
        <v>-8</v>
      </c>
      <c r="E13" s="15">
        <f t="shared" si="9"/>
        <v>-5.4794520547945202</v>
      </c>
      <c r="F13" s="13" t="s">
        <v>18</v>
      </c>
      <c r="G13" s="13" t="s">
        <v>18</v>
      </c>
      <c r="H13" s="13" t="s">
        <v>18</v>
      </c>
      <c r="I13" s="13" t="s">
        <v>18</v>
      </c>
      <c r="J13" s="23" t="s">
        <v>18</v>
      </c>
      <c r="K13" s="13" t="s">
        <v>18</v>
      </c>
      <c r="L13" s="13" t="s">
        <v>18</v>
      </c>
      <c r="M13" s="15" t="s">
        <v>18</v>
      </c>
      <c r="N13" s="13">
        <v>11846</v>
      </c>
      <c r="O13" s="13">
        <v>12320</v>
      </c>
      <c r="P13" s="13">
        <f t="shared" si="6"/>
        <v>474</v>
      </c>
      <c r="Q13" s="13">
        <f t="shared" si="1"/>
        <v>4.0013506668917778</v>
      </c>
      <c r="R13" s="23">
        <v>1053</v>
      </c>
      <c r="S13" s="13">
        <v>1285</v>
      </c>
      <c r="T13" s="13">
        <v>-118</v>
      </c>
      <c r="U13" s="15">
        <v>-10.076857386848847</v>
      </c>
      <c r="V13" s="23">
        <v>13045</v>
      </c>
      <c r="W13" s="13">
        <f t="shared" si="7"/>
        <v>13743</v>
      </c>
      <c r="X13" s="13">
        <f t="shared" si="8"/>
        <v>698</v>
      </c>
      <c r="Y13" s="15">
        <f t="shared" si="2"/>
        <v>5.3507090839402069</v>
      </c>
    </row>
    <row r="14" spans="1:25" ht="17.25" customHeight="1">
      <c r="A14" s="16" t="s">
        <v>16</v>
      </c>
      <c r="B14" s="23">
        <v>260</v>
      </c>
      <c r="C14" s="13">
        <f>SUM(C12:C13)</f>
        <v>302</v>
      </c>
      <c r="D14" s="13">
        <f t="shared" si="3"/>
        <v>42</v>
      </c>
      <c r="E14" s="15">
        <f t="shared" si="9"/>
        <v>16.153846153846153</v>
      </c>
      <c r="F14" s="13" t="s">
        <v>18</v>
      </c>
      <c r="G14" s="13" t="s">
        <v>18</v>
      </c>
      <c r="H14" s="13" t="s">
        <v>18</v>
      </c>
      <c r="I14" s="13" t="s">
        <v>18</v>
      </c>
      <c r="J14" s="23" t="s">
        <v>18</v>
      </c>
      <c r="K14" s="13" t="s">
        <v>18</v>
      </c>
      <c r="L14" s="13" t="s">
        <v>18</v>
      </c>
      <c r="M14" s="15" t="s">
        <v>18</v>
      </c>
      <c r="N14" s="13">
        <v>25406</v>
      </c>
      <c r="O14" s="13">
        <f>SUM(O12:O13)</f>
        <v>25963</v>
      </c>
      <c r="P14" s="13">
        <f t="shared" si="6"/>
        <v>557</v>
      </c>
      <c r="Q14" s="13">
        <f t="shared" si="1"/>
        <v>2.1923954971266628</v>
      </c>
      <c r="R14" s="23">
        <v>2352</v>
      </c>
      <c r="S14" s="13">
        <f>SUM(S12:S13)</f>
        <v>2664</v>
      </c>
      <c r="T14" s="13">
        <v>128</v>
      </c>
      <c r="U14" s="15">
        <v>5.755395683453238</v>
      </c>
      <c r="V14" s="23">
        <v>28018</v>
      </c>
      <c r="W14" s="13">
        <f t="shared" si="7"/>
        <v>28929</v>
      </c>
      <c r="X14" s="13">
        <f t="shared" si="8"/>
        <v>911</v>
      </c>
      <c r="Y14" s="15">
        <f t="shared" si="2"/>
        <v>3.2514811906631449</v>
      </c>
    </row>
    <row r="15" spans="1:25" ht="17.25" customHeight="1">
      <c r="A15" s="12" t="s">
        <v>20</v>
      </c>
      <c r="B15" s="23">
        <v>103</v>
      </c>
      <c r="C15" s="13">
        <v>141</v>
      </c>
      <c r="D15" s="13">
        <f t="shared" si="3"/>
        <v>38</v>
      </c>
      <c r="E15" s="15">
        <f t="shared" si="9"/>
        <v>36.893203883495147</v>
      </c>
      <c r="F15" s="13" t="s">
        <v>18</v>
      </c>
      <c r="G15" s="13" t="s">
        <v>18</v>
      </c>
      <c r="H15" s="13" t="s">
        <v>18</v>
      </c>
      <c r="I15" s="13" t="s">
        <v>18</v>
      </c>
      <c r="J15" s="23" t="s">
        <v>18</v>
      </c>
      <c r="K15" s="13" t="s">
        <v>18</v>
      </c>
      <c r="L15" s="13" t="s">
        <v>18</v>
      </c>
      <c r="M15" s="15" t="s">
        <v>18</v>
      </c>
      <c r="N15" s="13">
        <v>6431</v>
      </c>
      <c r="O15" s="13">
        <v>6445</v>
      </c>
      <c r="P15" s="13">
        <f t="shared" si="6"/>
        <v>14</v>
      </c>
      <c r="Q15" s="13">
        <f t="shared" si="1"/>
        <v>0.21769553724148655</v>
      </c>
      <c r="R15" s="23">
        <v>6282</v>
      </c>
      <c r="S15" s="13">
        <v>5957</v>
      </c>
      <c r="T15" s="13">
        <v>244</v>
      </c>
      <c r="U15" s="15">
        <v>4.0410732030473673</v>
      </c>
      <c r="V15" s="23">
        <v>12816</v>
      </c>
      <c r="W15" s="13">
        <f t="shared" si="7"/>
        <v>12543</v>
      </c>
      <c r="X15" s="13">
        <f t="shared" si="8"/>
        <v>-273</v>
      </c>
      <c r="Y15" s="15">
        <f t="shared" si="2"/>
        <v>-2.1301498127340825</v>
      </c>
    </row>
    <row r="16" spans="1:25" ht="17.25" customHeight="1">
      <c r="A16" s="12" t="s">
        <v>21</v>
      </c>
      <c r="B16" s="23">
        <v>138</v>
      </c>
      <c r="C16" s="13">
        <v>167</v>
      </c>
      <c r="D16" s="13">
        <f t="shared" si="3"/>
        <v>29</v>
      </c>
      <c r="E16" s="15">
        <f t="shared" si="9"/>
        <v>21.014492753623188</v>
      </c>
      <c r="F16" s="13" t="s">
        <v>18</v>
      </c>
      <c r="G16" s="13" t="s">
        <v>18</v>
      </c>
      <c r="H16" s="13" t="s">
        <v>18</v>
      </c>
      <c r="I16" s="13" t="s">
        <v>18</v>
      </c>
      <c r="J16" s="23" t="s">
        <v>18</v>
      </c>
      <c r="K16" s="13" t="s">
        <v>18</v>
      </c>
      <c r="L16" s="13" t="s">
        <v>18</v>
      </c>
      <c r="M16" s="15" t="s">
        <v>18</v>
      </c>
      <c r="N16" s="13">
        <v>5215</v>
      </c>
      <c r="O16" s="13">
        <v>5765</v>
      </c>
      <c r="P16" s="13">
        <f t="shared" si="6"/>
        <v>550</v>
      </c>
      <c r="Q16" s="13">
        <f t="shared" si="1"/>
        <v>10.546500479386385</v>
      </c>
      <c r="R16" s="23">
        <v>5412</v>
      </c>
      <c r="S16" s="13">
        <v>5925</v>
      </c>
      <c r="T16" s="13">
        <v>-94</v>
      </c>
      <c r="U16" s="15">
        <v>-1.7072284780239737</v>
      </c>
      <c r="V16" s="23">
        <v>10765</v>
      </c>
      <c r="W16" s="13">
        <f t="shared" si="7"/>
        <v>11857</v>
      </c>
      <c r="X16" s="13">
        <f t="shared" si="8"/>
        <v>1092</v>
      </c>
      <c r="Y16" s="15">
        <f t="shared" si="2"/>
        <v>10.143985137018115</v>
      </c>
    </row>
    <row r="17" spans="1:25" ht="17.25" customHeight="1">
      <c r="A17" s="16" t="s">
        <v>16</v>
      </c>
      <c r="B17" s="23">
        <v>241</v>
      </c>
      <c r="C17" s="13">
        <f>SUM(C15:C16)</f>
        <v>308</v>
      </c>
      <c r="D17" s="13">
        <f t="shared" si="3"/>
        <v>67</v>
      </c>
      <c r="E17" s="15">
        <f t="shared" si="9"/>
        <v>27.800829875518673</v>
      </c>
      <c r="F17" s="13" t="s">
        <v>18</v>
      </c>
      <c r="G17" s="13" t="s">
        <v>18</v>
      </c>
      <c r="H17" s="13" t="s">
        <v>18</v>
      </c>
      <c r="I17" s="13" t="s">
        <v>18</v>
      </c>
      <c r="J17" s="23" t="s">
        <v>18</v>
      </c>
      <c r="K17" s="13" t="s">
        <v>18</v>
      </c>
      <c r="L17" s="13" t="s">
        <v>18</v>
      </c>
      <c r="M17" s="15" t="s">
        <v>18</v>
      </c>
      <c r="N17" s="13">
        <v>11646</v>
      </c>
      <c r="O17" s="13">
        <f>SUM(O15:O16)</f>
        <v>12210</v>
      </c>
      <c r="P17" s="13">
        <f t="shared" si="6"/>
        <v>564</v>
      </c>
      <c r="Q17" s="13">
        <f t="shared" si="1"/>
        <v>4.8428645028335913</v>
      </c>
      <c r="R17" s="23">
        <v>11694</v>
      </c>
      <c r="S17" s="13">
        <f>SUM(S15:S16)</f>
        <v>11882</v>
      </c>
      <c r="T17" s="13">
        <v>150</v>
      </c>
      <c r="U17" s="15">
        <v>1.2993762993762994</v>
      </c>
      <c r="V17" s="23">
        <v>23581</v>
      </c>
      <c r="W17" s="13">
        <f t="shared" si="7"/>
        <v>24400</v>
      </c>
      <c r="X17" s="13">
        <f t="shared" si="8"/>
        <v>819</v>
      </c>
      <c r="Y17" s="15">
        <f t="shared" si="2"/>
        <v>3.4731351511810358</v>
      </c>
    </row>
    <row r="18" spans="1:25" ht="17.25" customHeight="1">
      <c r="A18" s="12" t="s">
        <v>22</v>
      </c>
      <c r="B18" s="23">
        <v>3471</v>
      </c>
      <c r="C18" s="13">
        <v>3101</v>
      </c>
      <c r="D18" s="13">
        <f t="shared" si="3"/>
        <v>-370</v>
      </c>
      <c r="E18" s="15">
        <f t="shared" si="9"/>
        <v>-10.659752232785941</v>
      </c>
      <c r="F18" s="13" t="s">
        <v>18</v>
      </c>
      <c r="G18" s="13" t="s">
        <v>18</v>
      </c>
      <c r="H18" s="13" t="s">
        <v>18</v>
      </c>
      <c r="I18" s="13" t="s">
        <v>18</v>
      </c>
      <c r="J18" s="23" t="s">
        <v>18</v>
      </c>
      <c r="K18" s="13" t="s">
        <v>18</v>
      </c>
      <c r="L18" s="13" t="s">
        <v>18</v>
      </c>
      <c r="M18" s="15" t="s">
        <v>18</v>
      </c>
      <c r="N18" s="13" t="s">
        <v>18</v>
      </c>
      <c r="O18" s="13" t="s">
        <v>18</v>
      </c>
      <c r="P18" s="13" t="s">
        <v>18</v>
      </c>
      <c r="Q18" s="13" t="s">
        <v>18</v>
      </c>
      <c r="R18" s="23">
        <v>4399</v>
      </c>
      <c r="S18" s="13">
        <v>5017</v>
      </c>
      <c r="T18" s="13">
        <v>-270</v>
      </c>
      <c r="U18" s="15">
        <v>-5.782822874277147</v>
      </c>
      <c r="V18" s="23">
        <v>7870</v>
      </c>
      <c r="W18" s="13">
        <f t="shared" si="7"/>
        <v>8118</v>
      </c>
      <c r="X18" s="13">
        <f t="shared" si="8"/>
        <v>248</v>
      </c>
      <c r="Y18" s="15">
        <f t="shared" si="2"/>
        <v>3.1512071156289707</v>
      </c>
    </row>
    <row r="19" spans="1:25" ht="17.25" customHeight="1">
      <c r="A19" s="12" t="s">
        <v>23</v>
      </c>
      <c r="B19" s="23">
        <v>4627</v>
      </c>
      <c r="C19" s="13">
        <v>4912</v>
      </c>
      <c r="D19" s="13">
        <f t="shared" si="3"/>
        <v>285</v>
      </c>
      <c r="E19" s="15">
        <f t="shared" si="9"/>
        <v>6.1594985952020744</v>
      </c>
      <c r="F19" s="13" t="s">
        <v>18</v>
      </c>
      <c r="G19" s="13" t="s">
        <v>18</v>
      </c>
      <c r="H19" s="13" t="s">
        <v>18</v>
      </c>
      <c r="I19" s="13" t="s">
        <v>18</v>
      </c>
      <c r="J19" s="23" t="s">
        <v>18</v>
      </c>
      <c r="K19" s="13" t="s">
        <v>18</v>
      </c>
      <c r="L19" s="13" t="s">
        <v>18</v>
      </c>
      <c r="M19" s="15" t="s">
        <v>18</v>
      </c>
      <c r="N19" s="13" t="s">
        <v>18</v>
      </c>
      <c r="O19" s="13" t="s">
        <v>18</v>
      </c>
      <c r="P19" s="13" t="s">
        <v>18</v>
      </c>
      <c r="Q19" s="13" t="s">
        <v>18</v>
      </c>
      <c r="R19" s="23">
        <v>3972</v>
      </c>
      <c r="S19" s="13">
        <v>4367</v>
      </c>
      <c r="T19" s="13">
        <v>-296</v>
      </c>
      <c r="U19" s="15">
        <v>-6.9353327085285859</v>
      </c>
      <c r="V19" s="23">
        <v>8599</v>
      </c>
      <c r="W19" s="13">
        <f t="shared" si="7"/>
        <v>9279</v>
      </c>
      <c r="X19" s="13">
        <f t="shared" si="8"/>
        <v>680</v>
      </c>
      <c r="Y19" s="15">
        <f t="shared" si="2"/>
        <v>7.907896267007791</v>
      </c>
    </row>
    <row r="20" spans="1:25" ht="17.25" customHeight="1">
      <c r="A20" s="16" t="s">
        <v>16</v>
      </c>
      <c r="B20" s="23">
        <v>8098</v>
      </c>
      <c r="C20" s="13">
        <f>SUM(C18:C19)</f>
        <v>8013</v>
      </c>
      <c r="D20" s="13">
        <f t="shared" si="3"/>
        <v>-85</v>
      </c>
      <c r="E20" s="15">
        <f t="shared" si="9"/>
        <v>-1.0496418868856507</v>
      </c>
      <c r="F20" s="13" t="s">
        <v>18</v>
      </c>
      <c r="G20" s="13" t="s">
        <v>18</v>
      </c>
      <c r="H20" s="13" t="s">
        <v>18</v>
      </c>
      <c r="I20" s="13" t="s">
        <v>18</v>
      </c>
      <c r="J20" s="23" t="s">
        <v>18</v>
      </c>
      <c r="K20" s="13" t="s">
        <v>18</v>
      </c>
      <c r="L20" s="13" t="s">
        <v>18</v>
      </c>
      <c r="M20" s="15" t="s">
        <v>18</v>
      </c>
      <c r="N20" s="13" t="s">
        <v>18</v>
      </c>
      <c r="O20" s="13" t="s">
        <v>18</v>
      </c>
      <c r="P20" s="13" t="s">
        <v>18</v>
      </c>
      <c r="Q20" s="13" t="s">
        <v>18</v>
      </c>
      <c r="R20" s="23">
        <v>8371</v>
      </c>
      <c r="S20" s="13">
        <f>SUM(S18:S19)</f>
        <v>9384</v>
      </c>
      <c r="T20" s="13">
        <v>-566</v>
      </c>
      <c r="U20" s="15">
        <v>-6.3332214389616199</v>
      </c>
      <c r="V20" s="23">
        <v>16469</v>
      </c>
      <c r="W20" s="13">
        <f t="shared" si="7"/>
        <v>17397</v>
      </c>
      <c r="X20" s="13">
        <f t="shared" si="8"/>
        <v>928</v>
      </c>
      <c r="Y20" s="15">
        <f t="shared" si="2"/>
        <v>5.6348290728034485</v>
      </c>
    </row>
    <row r="21" spans="1:25" ht="17.25" customHeight="1">
      <c r="A21" s="17" t="s">
        <v>6</v>
      </c>
      <c r="B21" s="24">
        <v>12005</v>
      </c>
      <c r="C21" s="18">
        <f>SUM(C20,C17,C14,C11)</f>
        <v>12222</v>
      </c>
      <c r="D21" s="19">
        <f t="shared" si="3"/>
        <v>217</v>
      </c>
      <c r="E21" s="21">
        <f>(D21/B21)*100</f>
        <v>1.8075801749271136</v>
      </c>
      <c r="F21" s="18">
        <v>2961</v>
      </c>
      <c r="G21" s="18">
        <f>SUM(G11)</f>
        <v>2885</v>
      </c>
      <c r="H21" s="19">
        <f t="shared" si="4"/>
        <v>-76</v>
      </c>
      <c r="I21" s="20">
        <f t="shared" si="10"/>
        <v>-2.5667004390408645</v>
      </c>
      <c r="J21" s="24">
        <v>45445</v>
      </c>
      <c r="K21" s="18">
        <f>K11</f>
        <v>44655</v>
      </c>
      <c r="L21" s="19">
        <f t="shared" si="5"/>
        <v>-790</v>
      </c>
      <c r="M21" s="21">
        <f t="shared" ref="M21" si="11">(L21/J21)*100</f>
        <v>-1.7383650566618989</v>
      </c>
      <c r="N21" s="18">
        <v>86855</v>
      </c>
      <c r="O21" s="18">
        <f>SUM(O17,O14,O11)</f>
        <v>86053</v>
      </c>
      <c r="P21" s="18">
        <f>O21-N21</f>
        <v>-802</v>
      </c>
      <c r="Q21" s="20">
        <f>(P21/N21)*100</f>
        <v>-0.9233780438662138</v>
      </c>
      <c r="R21" s="24">
        <v>25125</v>
      </c>
      <c r="S21" s="18">
        <f>SUM(S20,S17,S14,S11)</f>
        <v>26552</v>
      </c>
      <c r="T21" s="19">
        <v>-984</v>
      </c>
      <c r="U21" s="21">
        <v>-3.7688153510283811</v>
      </c>
      <c r="V21" s="24">
        <v>172391</v>
      </c>
      <c r="W21" s="18">
        <f t="shared" si="7"/>
        <v>172367</v>
      </c>
      <c r="X21" s="19">
        <f t="shared" si="8"/>
        <v>-24</v>
      </c>
      <c r="Y21" s="21">
        <f>SUM(Y4:Y20)</f>
        <v>18.975028567867316</v>
      </c>
    </row>
    <row r="22" spans="1:25" ht="17.25" customHeight="1">
      <c r="A22" s="6" t="s">
        <v>25</v>
      </c>
      <c r="B22" s="7"/>
      <c r="C22" s="7"/>
      <c r="D22" s="7"/>
      <c r="E22" s="7"/>
      <c r="F22" s="7"/>
      <c r="G22" s="7"/>
    </row>
    <row r="24" spans="1:25">
      <c r="B24" s="3"/>
    </row>
  </sheetData>
  <mergeCells count="8">
    <mergeCell ref="R2:U2"/>
    <mergeCell ref="V2:Y2"/>
    <mergeCell ref="A1:M1"/>
    <mergeCell ref="A2:A3"/>
    <mergeCell ref="B2:E2"/>
    <mergeCell ref="F2:I2"/>
    <mergeCell ref="J2:M2"/>
    <mergeCell ref="N2:Q2"/>
  </mergeCells>
  <pageMargins left="0.67" right="0.24" top="1.0900000000000001" bottom="0.87" header="0.34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3.8</vt:lpstr>
      <vt:lpstr>'3.8'!Print_Titles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2015-09-28T07:14:14Z</cp:lastPrinted>
  <dcterms:created xsi:type="dcterms:W3CDTF">2014-08-11T14:24:05Z</dcterms:created>
  <dcterms:modified xsi:type="dcterms:W3CDTF">2015-10-13T09:07:42Z</dcterms:modified>
</cp:coreProperties>
</file>